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<sst xmlns="http://schemas.openxmlformats.org/spreadsheetml/2006/main" count="29" uniqueCount="27">
  <si>
    <t>EVALUCION ECONOMICA DE PROYECTOS</t>
  </si>
  <si>
    <t>FLUJOS DE FONDOS PARA LA EVALUACION</t>
  </si>
  <si>
    <t xml:space="preserve"> </t>
  </si>
  <si>
    <t>F.FONDOS</t>
  </si>
  <si>
    <t>VAN</t>
  </si>
  <si>
    <t>TIR</t>
  </si>
  <si>
    <t>CALCULO DE IMPUESTOS</t>
  </si>
  <si>
    <t>U.N.AI</t>
  </si>
  <si>
    <t>CALCULO DE INTERESES</t>
  </si>
  <si>
    <t>FINANCIAMIENTO</t>
  </si>
  <si>
    <t>PROTECCION TRIBUTARIA</t>
  </si>
  <si>
    <t>VAN FINANC</t>
  </si>
  <si>
    <t>VAN PROTEC</t>
  </si>
  <si>
    <t>VAN PROY-FINANC</t>
  </si>
  <si>
    <t>VAN PROY-PURO</t>
  </si>
  <si>
    <t>Utilidad Bruta</t>
  </si>
  <si>
    <t>Impto.</t>
  </si>
  <si>
    <t>Inversión</t>
  </si>
  <si>
    <t>Prestamo</t>
  </si>
  <si>
    <t>Depreciación</t>
  </si>
  <si>
    <t>Intereses</t>
  </si>
  <si>
    <t>Perdidas Ac.</t>
  </si>
  <si>
    <t>Impuesto</t>
  </si>
  <si>
    <t>Deuda</t>
  </si>
  <si>
    <t>Amortización</t>
  </si>
  <si>
    <t>Cuota</t>
  </si>
  <si>
    <t>Capital de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</si>
</sst>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General_)"/>
    <numFmt numFmtId="187" formatCode="0_)"/>
    <numFmt numFmtId="188" formatCode="0.0%"/>
    <numFmt numFmtId="189" formatCode="0.0"/>
    <numFmt numFmtId="190" formatCode="0.0_)"/>
    <numFmt numFmtId="191" formatCode="0.00_)"/>
    <numFmt numFmtId="192" formatCode="0.000_)"/>
    <numFmt numFmtId="193" formatCode="0.0000_)"/>
    <numFmt numFmtId="194" formatCode="0.0000"/>
    <numFmt numFmtId="195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188" fontId="5" fillId="0" borderId="0" xfId="0" applyNumberFormat="1" applyFont="1" applyAlignment="1" applyProtection="1">
      <alignment/>
      <protection/>
    </xf>
    <xf numFmtId="187" fontId="5" fillId="0" borderId="0" xfId="0" applyNumberFormat="1" applyFont="1" applyAlignment="1" applyProtection="1">
      <alignment/>
      <protection/>
    </xf>
    <xf numFmtId="189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87" fontId="6" fillId="0" borderId="0" xfId="0" applyNumberFormat="1" applyFont="1" applyAlignment="1" applyProtection="1">
      <alignment/>
      <protection/>
    </xf>
    <xf numFmtId="193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87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workbookViewId="0" topLeftCell="A1">
      <selection activeCell="G21" sqref="G21"/>
    </sheetView>
  </sheetViews>
  <sheetFormatPr defaultColWidth="11.421875" defaultRowHeight="12.75"/>
  <cols>
    <col min="1" max="1" width="10.00390625" style="2" customWidth="1"/>
    <col min="2" max="2" width="21.57421875" style="2" customWidth="1"/>
    <col min="3" max="3" width="12.8515625" style="2" customWidth="1"/>
    <col min="4" max="16384" width="11.421875" style="2" customWidth="1"/>
  </cols>
  <sheetData>
    <row r="1" spans="2:6" ht="15.75">
      <c r="B1" s="1" t="s">
        <v>0</v>
      </c>
      <c r="F1" s="4"/>
    </row>
    <row r="2" ht="15.75">
      <c r="F2" s="4"/>
    </row>
    <row r="3" ht="15.75">
      <c r="B3" s="1" t="s">
        <v>1</v>
      </c>
    </row>
    <row r="4" spans="2:6" ht="15.75">
      <c r="B4" s="3" t="s">
        <v>2</v>
      </c>
      <c r="C4" s="4">
        <v>0</v>
      </c>
      <c r="D4" s="4">
        <v>1</v>
      </c>
      <c r="E4" s="4">
        <v>2</v>
      </c>
      <c r="F4" s="4">
        <v>3</v>
      </c>
    </row>
    <row r="5" spans="1:6" ht="15.75">
      <c r="A5" s="5">
        <v>1</v>
      </c>
      <c r="B5" s="3" t="s">
        <v>17</v>
      </c>
      <c r="C5" s="9">
        <v>-1000</v>
      </c>
      <c r="D5" s="10"/>
      <c r="E5" s="10"/>
      <c r="F5" s="10">
        <v>200</v>
      </c>
    </row>
    <row r="6" spans="1:6" ht="15.75">
      <c r="A6" s="5"/>
      <c r="B6" s="3" t="s">
        <v>26</v>
      </c>
      <c r="C6" s="9">
        <v>-200</v>
      </c>
      <c r="D6" s="10"/>
      <c r="E6" s="10"/>
      <c r="F6" s="10">
        <v>200</v>
      </c>
    </row>
    <row r="7" spans="2:6" ht="15.75">
      <c r="B7" s="1" t="s">
        <v>15</v>
      </c>
      <c r="C7" s="11"/>
      <c r="D7" s="12">
        <v>350</v>
      </c>
      <c r="E7" s="12">
        <v>350</v>
      </c>
      <c r="F7" s="12">
        <v>600</v>
      </c>
    </row>
    <row r="8" spans="1:6" ht="15.75">
      <c r="A8" s="6">
        <v>0.3</v>
      </c>
      <c r="B8" s="3" t="s">
        <v>16</v>
      </c>
      <c r="D8" s="7">
        <f>-D21</f>
        <v>0</v>
      </c>
      <c r="E8" s="7">
        <f>-E21</f>
        <v>0</v>
      </c>
      <c r="F8" s="7">
        <f>-F21</f>
        <v>-64.28591749644376</v>
      </c>
    </row>
    <row r="9" spans="1:6" ht="15.75">
      <c r="A9" s="6">
        <v>0.12</v>
      </c>
      <c r="B9" s="3" t="s">
        <v>18</v>
      </c>
      <c r="C9" s="4">
        <f>-+A5*C5</f>
        <v>1000</v>
      </c>
      <c r="D9" s="7">
        <f>-D28</f>
        <v>-416.3489805595065</v>
      </c>
      <c r="E9" s="7">
        <f>-E28</f>
        <v>-416.3489805595065</v>
      </c>
      <c r="F9" s="7">
        <f>-F28</f>
        <v>-416.3489805595065</v>
      </c>
    </row>
    <row r="10" spans="2:6" ht="15.75">
      <c r="B10" s="3" t="s">
        <v>3</v>
      </c>
      <c r="C10" s="4">
        <f>SUM(C5:C9)</f>
        <v>-200</v>
      </c>
      <c r="D10" s="14">
        <f>SUM(D5:D9)</f>
        <v>-66.34898055950651</v>
      </c>
      <c r="E10" s="14">
        <f>SUM(E5:E9)</f>
        <v>-66.34898055950651</v>
      </c>
      <c r="F10" s="14">
        <f>SUM(F5:F9)</f>
        <v>519.3651019440497</v>
      </c>
    </row>
    <row r="11" spans="4:6" ht="15.75">
      <c r="D11" s="7"/>
      <c r="E11" s="7"/>
      <c r="F11" s="7"/>
    </row>
    <row r="12" spans="1:6" ht="15.75">
      <c r="A12" s="5">
        <v>0.1</v>
      </c>
      <c r="B12" s="3" t="s">
        <v>4</v>
      </c>
      <c r="C12" s="7">
        <f>NPV($A$12,D10:F10)+C10</f>
        <v>75.05556487722731</v>
      </c>
      <c r="D12" s="7"/>
      <c r="E12" s="7"/>
      <c r="F12" s="7"/>
    </row>
    <row r="13" spans="2:6" ht="15.75">
      <c r="B13" s="3" t="s">
        <v>5</v>
      </c>
      <c r="C13" s="6">
        <f>IRR(C10:F10,A12)</f>
        <v>0.19871740347922567</v>
      </c>
      <c r="D13" s="7"/>
      <c r="E13" s="7"/>
      <c r="F13" s="13"/>
    </row>
    <row r="15" ht="15.75">
      <c r="B15" s="1" t="s">
        <v>6</v>
      </c>
    </row>
    <row r="16" spans="2:6" ht="15.75">
      <c r="B16" s="1" t="s">
        <v>15</v>
      </c>
      <c r="D16" s="7">
        <f>D7</f>
        <v>350</v>
      </c>
      <c r="E16" s="7">
        <f>E7</f>
        <v>350</v>
      </c>
      <c r="F16" s="7">
        <f>F7</f>
        <v>600</v>
      </c>
    </row>
    <row r="17" spans="2:6" ht="15.75">
      <c r="B17" s="3" t="s">
        <v>19</v>
      </c>
      <c r="D17" s="7">
        <f>+(C5+F5)/3</f>
        <v>-266.6666666666667</v>
      </c>
      <c r="E17" s="7">
        <f>+D17</f>
        <v>-266.6666666666667</v>
      </c>
      <c r="F17" s="7">
        <f>+E17</f>
        <v>-266.6666666666667</v>
      </c>
    </row>
    <row r="18" spans="2:6" ht="15.75">
      <c r="B18" s="3" t="s">
        <v>20</v>
      </c>
      <c r="D18" s="7">
        <f>-D26</f>
        <v>-120</v>
      </c>
      <c r="E18" s="7">
        <f>-E26</f>
        <v>-84.43812233285921</v>
      </c>
      <c r="F18" s="7">
        <f>-F26</f>
        <v>-44.60881934566154</v>
      </c>
    </row>
    <row r="19" spans="2:6" ht="15.75">
      <c r="B19" s="1" t="s">
        <v>21</v>
      </c>
      <c r="C19" s="15"/>
      <c r="D19" s="16">
        <f>C20</f>
        <v>0</v>
      </c>
      <c r="E19" s="16">
        <f>IF(D20&lt;0,+D19+D20,0)</f>
        <v>-36.666666666666686</v>
      </c>
      <c r="F19" s="16">
        <f>IF(E20&lt;0,+E19+E20,0)</f>
        <v>-74.43812233285927</v>
      </c>
    </row>
    <row r="20" spans="2:6" ht="15.75">
      <c r="B20" s="3" t="s">
        <v>7</v>
      </c>
      <c r="D20" s="7">
        <f>SUM(D16:D19)</f>
        <v>-36.666666666666686</v>
      </c>
      <c r="E20" s="7">
        <f>SUM(E16:E19)</f>
        <v>-37.77145566619258</v>
      </c>
      <c r="F20" s="7">
        <f>SUM(F16:F19)</f>
        <v>214.28639165481252</v>
      </c>
    </row>
    <row r="21" spans="2:6" ht="15.75">
      <c r="B21" s="3" t="s">
        <v>22</v>
      </c>
      <c r="D21" s="7">
        <f>IF(D20&lt;0,0,D20*$A$8)</f>
        <v>0</v>
      </c>
      <c r="E21" s="7">
        <f>IF(E20&lt;0,0,E20*$A$8)</f>
        <v>0</v>
      </c>
      <c r="F21" s="7">
        <f>IF(F20&lt;0,0,F20*$A$8)</f>
        <v>64.28591749644376</v>
      </c>
    </row>
    <row r="23" ht="15.75">
      <c r="B23" s="1" t="s">
        <v>8</v>
      </c>
    </row>
    <row r="25" spans="2:6" ht="15.75">
      <c r="B25" s="3" t="s">
        <v>23</v>
      </c>
      <c r="C25" s="4">
        <f>C9</f>
        <v>1000</v>
      </c>
      <c r="D25" s="7">
        <f>C25-D27</f>
        <v>703.6510194404934</v>
      </c>
      <c r="E25" s="7">
        <f>D25-E27</f>
        <v>371.74016121384614</v>
      </c>
      <c r="F25" s="7">
        <f>E25-F27</f>
        <v>1.1368683772161603E-12</v>
      </c>
    </row>
    <row r="26" spans="2:6" ht="15.75">
      <c r="B26" s="3" t="s">
        <v>20</v>
      </c>
      <c r="D26" s="7">
        <f>C25*$A$9</f>
        <v>120</v>
      </c>
      <c r="E26" s="7">
        <f>D25*$A$9</f>
        <v>84.43812233285921</v>
      </c>
      <c r="F26" s="7">
        <f>E25*$A$9</f>
        <v>44.60881934566154</v>
      </c>
    </row>
    <row r="27" spans="2:6" ht="15.75">
      <c r="B27" s="3" t="s">
        <v>24</v>
      </c>
      <c r="D27" s="7">
        <f>D28-D26</f>
        <v>296.3489805595065</v>
      </c>
      <c r="E27" s="7">
        <f>E28-E26</f>
        <v>331.9108582266473</v>
      </c>
      <c r="F27" s="7">
        <f>F28-F26</f>
        <v>371.740161213845</v>
      </c>
    </row>
    <row r="28" spans="2:6" ht="15.75">
      <c r="B28" s="3" t="s">
        <v>25</v>
      </c>
      <c r="D28" s="7">
        <f>PMT(A9,3,-C25)</f>
        <v>416.3489805595065</v>
      </c>
      <c r="E28" s="7">
        <f>D28</f>
        <v>416.3489805595065</v>
      </c>
      <c r="F28" s="7">
        <f>E28</f>
        <v>416.3489805595065</v>
      </c>
    </row>
    <row r="29" spans="4:6" ht="15.75">
      <c r="D29" s="7"/>
      <c r="E29" s="7"/>
      <c r="F29" s="7"/>
    </row>
    <row r="31" spans="2:6" ht="15.75">
      <c r="B31" s="1" t="s">
        <v>9</v>
      </c>
      <c r="C31" s="7">
        <f>C9</f>
        <v>1000</v>
      </c>
      <c r="D31" s="7">
        <f>D9</f>
        <v>-416.3489805595065</v>
      </c>
      <c r="E31" s="7">
        <f>E9</f>
        <v>-416.3489805595065</v>
      </c>
      <c r="F31" s="7">
        <f>F9</f>
        <v>-416.3489805595065</v>
      </c>
    </row>
    <row r="33" spans="2:6" ht="15.75">
      <c r="B33" s="1" t="s">
        <v>10</v>
      </c>
      <c r="D33" s="8">
        <f>-D18*$A$8</f>
        <v>36</v>
      </c>
      <c r="E33" s="8">
        <f>-E18*$A$8</f>
        <v>25.33143669985776</v>
      </c>
      <c r="F33" s="8">
        <f>-F18*$A$8</f>
        <v>13.38264580369846</v>
      </c>
    </row>
    <row r="35" spans="2:3" ht="15.75">
      <c r="B35" s="3" t="s">
        <v>11</v>
      </c>
      <c r="C35" s="7">
        <f>NPV($A$12,D31:F31)+C31</f>
        <v>-35.398291248659916</v>
      </c>
    </row>
    <row r="36" spans="2:3" ht="15.75">
      <c r="B36" s="3" t="s">
        <v>12</v>
      </c>
      <c r="C36" s="7">
        <f>NPV(A12,D33:F33)</f>
        <v>63.71692424758978</v>
      </c>
    </row>
    <row r="37" spans="2:3" ht="15.75">
      <c r="B37" s="3" t="s">
        <v>13</v>
      </c>
      <c r="C37" s="7">
        <f>C12</f>
        <v>75.05556487722731</v>
      </c>
    </row>
    <row r="39" spans="2:3" ht="15.75">
      <c r="B39" s="3" t="s">
        <v>14</v>
      </c>
      <c r="C39" s="7">
        <f>C37-C35-C36</f>
        <v>46.73693187829745</v>
      </c>
    </row>
  </sheetData>
  <printOptions/>
  <pageMargins left="0.75" right="0.75" top="1" bottom="1" header="0.511811024" footer="0.5118110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 Ponce</dc:creator>
  <cp:keywords/>
  <dc:description/>
  <cp:lastModifiedBy>Fac. de Cs Econ. y Adm.</cp:lastModifiedBy>
  <cp:lastPrinted>2001-07-31T23:13:18Z</cp:lastPrinted>
  <dcterms:created xsi:type="dcterms:W3CDTF">2002-08-13T21:47:34Z</dcterms:created>
  <dcterms:modified xsi:type="dcterms:W3CDTF">2003-06-10T09:36:26Z</dcterms:modified>
  <cp:category/>
  <cp:version/>
  <cp:contentType/>
  <cp:contentStatus/>
</cp:coreProperties>
</file>